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edeli\Desktop\SNUDI\SNUDI NAT\stagiaire\"/>
    </mc:Choice>
  </mc:AlternateContent>
  <xr:revisionPtr revIDLastSave="0" documentId="8_{76924E93-4129-427C-A8C3-551CABC443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ertifies, PEPS, CPE, PSYEN" sheetId="1" r:id="rId1"/>
    <sheet name="AGREGES" sheetId="2" r:id="rId2"/>
  </sheets>
  <calcPr calcId="181029"/>
</workbook>
</file>

<file path=xl/calcChain.xml><?xml version="1.0" encoding="utf-8"?>
<calcChain xmlns="http://schemas.openxmlformats.org/spreadsheetml/2006/main">
  <c r="F18" i="2" l="1"/>
  <c r="H18" i="2" s="1"/>
  <c r="G16" i="2"/>
  <c r="H16" i="2" s="1"/>
  <c r="G15" i="2"/>
  <c r="H15" i="2" s="1"/>
  <c r="F15" i="2"/>
  <c r="F14" i="2"/>
  <c r="H14" i="2" s="1"/>
  <c r="H13" i="2"/>
  <c r="F13" i="2"/>
  <c r="G12" i="2"/>
  <c r="F12" i="2"/>
  <c r="H12" i="2" s="1"/>
  <c r="G11" i="2"/>
  <c r="F11" i="2"/>
  <c r="G10" i="2"/>
  <c r="H10" i="2" s="1"/>
  <c r="F10" i="2"/>
  <c r="G9" i="2"/>
  <c r="F9" i="2"/>
  <c r="H9" i="2" s="1"/>
  <c r="G8" i="2"/>
  <c r="F8" i="2"/>
  <c r="F7" i="2"/>
  <c r="H7" i="2" s="1"/>
  <c r="F6" i="2"/>
  <c r="G5" i="2"/>
  <c r="F5" i="2"/>
  <c r="H5" i="2" s="1"/>
  <c r="G4" i="2"/>
  <c r="F4" i="2"/>
  <c r="F3" i="2"/>
  <c r="H3" i="2" s="1"/>
  <c r="F2" i="2"/>
  <c r="H2" i="2" s="1"/>
  <c r="H16" i="1"/>
  <c r="F16" i="1"/>
  <c r="F15" i="1"/>
  <c r="H15" i="1" s="1"/>
  <c r="H14" i="1"/>
  <c r="F14" i="1"/>
  <c r="F13" i="1"/>
  <c r="H13" i="1" s="1"/>
  <c r="H12" i="1"/>
  <c r="G12" i="1"/>
  <c r="F12" i="1"/>
  <c r="G11" i="1"/>
  <c r="H11" i="1" s="1"/>
  <c r="F11" i="1"/>
  <c r="F10" i="1"/>
  <c r="H10" i="1" s="1"/>
  <c r="H9" i="1"/>
  <c r="G9" i="1"/>
  <c r="F9" i="1"/>
  <c r="G8" i="1"/>
  <c r="H8" i="1" s="1"/>
  <c r="F8" i="1"/>
  <c r="F7" i="1"/>
  <c r="H7" i="1" s="1"/>
  <c r="H6" i="1"/>
  <c r="F6" i="1"/>
  <c r="F5" i="1"/>
  <c r="H5" i="1" s="1"/>
  <c r="H4" i="1"/>
  <c r="F4" i="1"/>
  <c r="F3" i="1"/>
  <c r="H3" i="1" s="1"/>
  <c r="H2" i="1"/>
  <c r="H17" i="1" s="1"/>
  <c r="F2" i="1"/>
  <c r="AA23" i="1" l="1"/>
  <c r="AA24" i="1"/>
  <c r="H19" i="1" s="1"/>
  <c r="E20" i="1" s="1"/>
  <c r="AA25" i="1"/>
  <c r="AB27" i="2"/>
  <c r="H19" i="2"/>
  <c r="AB29" i="2" l="1"/>
  <c r="AC29" i="2" s="1"/>
  <c r="AB32" i="2" s="1"/>
  <c r="AB30" i="2"/>
  <c r="AB31" i="2" s="1"/>
  <c r="AC31" i="2" s="1"/>
  <c r="AB26" i="2"/>
  <c r="H21" i="2" s="1"/>
  <c r="E22" i="2" s="1"/>
  <c r="AB25" i="2"/>
  <c r="AA22" i="1"/>
  <c r="AB22" i="1" l="1"/>
  <c r="AB24" i="2"/>
  <c r="AC24" i="2" s="1"/>
  <c r="AB23" i="2" l="1"/>
  <c r="AC23" i="2" s="1"/>
  <c r="AB22" i="2" s="1"/>
  <c r="AA21" i="1"/>
  <c r="AB21" i="2" l="1"/>
  <c r="G23" i="2" s="1"/>
  <c r="AB21" i="1"/>
  <c r="AA20" i="1" s="1"/>
  <c r="AA19" i="1" s="1"/>
  <c r="G21" i="1" s="1"/>
</calcChain>
</file>

<file path=xl/sharedStrings.xml><?xml version="1.0" encoding="utf-8"?>
<sst xmlns="http://schemas.openxmlformats.org/spreadsheetml/2006/main" count="88" uniqueCount="49">
  <si>
    <t>Emploi</t>
  </si>
  <si>
    <t>Années</t>
  </si>
  <si>
    <t xml:space="preserve">Mois </t>
  </si>
  <si>
    <t>Jours</t>
  </si>
  <si>
    <t>Quotité de travail (en %)</t>
  </si>
  <si>
    <t>En jours</t>
  </si>
  <si>
    <t>Taux</t>
  </si>
  <si>
    <t>Total en jours</t>
  </si>
  <si>
    <t>Remarques</t>
  </si>
  <si>
    <r>
      <rPr>
        <b/>
        <sz val="11"/>
        <color theme="1"/>
        <rFont val="Calibri"/>
        <scheme val="minor"/>
      </rPr>
      <t>Enseignant contractuel et titulaire d'un corps d'enseignement de l'EN</t>
    </r>
    <r>
      <rPr>
        <sz val="11"/>
        <color theme="1"/>
        <rFont val="Calibri"/>
        <scheme val="minor"/>
      </rPr>
      <t xml:space="preserve"> </t>
    </r>
    <r>
      <rPr>
        <vertAlign val="superscript"/>
        <sz val="11"/>
        <color theme="1"/>
        <rFont val="Calibri"/>
        <scheme val="minor"/>
      </rPr>
      <t>(1)</t>
    </r>
  </si>
  <si>
    <r>
      <rPr>
        <b/>
        <sz val="11"/>
        <color theme="1"/>
        <rFont val="Calibri"/>
        <scheme val="minor"/>
      </rPr>
      <t>AESH, AED, AP, MDP, EAP , Alternants</t>
    </r>
    <r>
      <rPr>
        <sz val="11"/>
        <color theme="1"/>
        <rFont val="Calibri"/>
        <scheme val="minor"/>
      </rPr>
      <t xml:space="preserve"> </t>
    </r>
    <r>
      <rPr>
        <vertAlign val="superscript"/>
        <sz val="11"/>
        <color theme="1"/>
        <rFont val="Calibri"/>
        <scheme val="minor"/>
      </rPr>
      <t>(1)</t>
    </r>
  </si>
  <si>
    <r>
      <t>Enseignant dans le privé sous contrat</t>
    </r>
    <r>
      <rPr>
        <vertAlign val="superscript"/>
        <sz val="11"/>
        <color theme="1"/>
        <rFont val="Calibri"/>
        <scheme val="minor"/>
      </rPr>
      <t>(1)</t>
    </r>
  </si>
  <si>
    <r>
      <t>Enseignant dans le privé hors contrat</t>
    </r>
    <r>
      <rPr>
        <vertAlign val="superscript"/>
        <sz val="11"/>
        <color theme="1"/>
        <rFont val="Calibri"/>
        <scheme val="minor"/>
      </rPr>
      <t>(1)</t>
    </r>
  </si>
  <si>
    <t>Activités professionnelles dans le privé</t>
  </si>
  <si>
    <r>
      <t>Contractuel de droit public</t>
    </r>
    <r>
      <rPr>
        <vertAlign val="superscript"/>
        <sz val="11"/>
        <color theme="1"/>
        <rFont val="Calibri"/>
        <scheme val="minor"/>
      </rPr>
      <t>(1)</t>
    </r>
  </si>
  <si>
    <t>Elève professeur à l'ENS (1er et 2e année)</t>
  </si>
  <si>
    <t>Elève professeur à l'ENS (3e et 4e année)</t>
  </si>
  <si>
    <t>Ancien fonctionnaire B et C</t>
  </si>
  <si>
    <t>Service national</t>
  </si>
  <si>
    <r>
      <rPr>
        <b/>
        <i/>
        <vertAlign val="superscript"/>
        <sz val="10"/>
        <color indexed="2"/>
        <rFont val="Calibri"/>
        <scheme val="minor"/>
      </rPr>
      <t>(1)</t>
    </r>
    <r>
      <rPr>
        <b/>
        <i/>
        <sz val="10"/>
        <color indexed="2"/>
        <rFont val="Calibri"/>
        <scheme val="minor"/>
      </rPr>
      <t xml:space="preserve">Un temps partiel d’une quotité supérieure à 50% est pris en compte à 100%. Pour une quotité inférieure à 50%, l’ancienneté est comptabilisée au prorata du temps de travail effectif. </t>
    </r>
  </si>
  <si>
    <t>Echelon</t>
  </si>
  <si>
    <t xml:space="preserve"> Ancienneté cumulée en JOURS</t>
  </si>
  <si>
    <t>Reclassement à l'échelon</t>
  </si>
  <si>
    <t>Ancienneté dans l'échelon</t>
  </si>
  <si>
    <t>Utiliser une ligne par quotité différente</t>
  </si>
  <si>
    <t xml:space="preserve">1er </t>
  </si>
  <si>
    <t>2ème</t>
  </si>
  <si>
    <t>Mois</t>
  </si>
  <si>
    <t>CASES A COMPLETER</t>
  </si>
  <si>
    <t>3ème</t>
  </si>
  <si>
    <t>ans</t>
  </si>
  <si>
    <t>4ème</t>
  </si>
  <si>
    <t>Jours restants</t>
  </si>
  <si>
    <t>5ème</t>
  </si>
  <si>
    <t>6ème</t>
  </si>
  <si>
    <t>7ème</t>
  </si>
  <si>
    <t>8ème</t>
  </si>
  <si>
    <t>9ème</t>
  </si>
  <si>
    <t>10ème</t>
  </si>
  <si>
    <t>11ème</t>
  </si>
  <si>
    <t>Reclassement en jours</t>
  </si>
  <si>
    <r>
      <t>Enseignants contractuel et titulaire d'un corps d'enseignement de l'EN</t>
    </r>
    <r>
      <rPr>
        <b/>
        <vertAlign val="superscript"/>
        <sz val="11"/>
        <color theme="1"/>
        <rFont val="Calibri"/>
        <scheme val="minor"/>
      </rPr>
      <t>(1)</t>
    </r>
  </si>
  <si>
    <r>
      <t>AESH, AED, AP, MDP, EAP , Alternants</t>
    </r>
    <r>
      <rPr>
        <b/>
        <vertAlign val="superscript"/>
        <sz val="11"/>
        <color theme="1"/>
        <rFont val="Calibri"/>
        <scheme val="minor"/>
      </rPr>
      <t>(1)</t>
    </r>
  </si>
  <si>
    <t>Contrat doctoral</t>
  </si>
  <si>
    <t>Pour toute la durée du contrat, sauf pour l'agrégation spéciale où il s'agit de la durée du contrat au-delà de deux ans (comptés dans la bonification ci-dessous)</t>
  </si>
  <si>
    <t>Bonification pour préparation du doctorat pour l'agrégation spéciale</t>
  </si>
  <si>
    <t>Ajouter 720 J avec ou sans contrat doctoral</t>
  </si>
  <si>
    <t>Ancienneté cumulée en JOURS</t>
  </si>
  <si>
    <t>Reclassement à l'échelon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</si>
</sst>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indexed="2"/>
      <name val="Calibri"/>
      <scheme val="minor"/>
    </font>
    <font>
      <b/>
      <sz val="11"/>
      <color theme="1"/>
      <name val="Calibri"/>
      <scheme val="minor"/>
    </font>
    <font>
      <b/>
      <i/>
      <sz val="10"/>
      <color indexed="2"/>
      <name val="Calibri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14"/>
      <color indexed="2"/>
      <name val="Calibri"/>
      <scheme val="minor"/>
    </font>
    <font>
      <i/>
      <sz val="11"/>
      <color indexed="2"/>
      <name val="Calibri"/>
      <scheme val="minor"/>
    </font>
    <font>
      <b/>
      <sz val="12"/>
      <color indexed="2"/>
      <name val="Calibri"/>
      <scheme val="minor"/>
    </font>
    <font>
      <vertAlign val="superscript"/>
      <sz val="11"/>
      <color theme="1"/>
      <name val="Calibri"/>
      <scheme val="minor"/>
    </font>
    <font>
      <b/>
      <i/>
      <vertAlign val="superscript"/>
      <sz val="10"/>
      <color indexed="2"/>
      <name val="Calibri"/>
      <scheme val="minor"/>
    </font>
    <font>
      <b/>
      <vertAlign val="superscript"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theme="4" tint="0.59999389629810485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2" fontId="0" fillId="0" borderId="1" xfId="0" applyNumberFormat="1" applyBorder="1"/>
    <xf numFmtId="0" fontId="0" fillId="0" borderId="1" xfId="0" applyBorder="1" applyProtection="1">
      <protection locked="0"/>
    </xf>
    <xf numFmtId="2" fontId="0" fillId="0" borderId="2" xfId="0" applyNumberFormat="1" applyBorder="1"/>
    <xf numFmtId="2" fontId="0" fillId="0" borderId="0" xfId="0" applyNumberFormat="1"/>
    <xf numFmtId="2" fontId="2" fillId="0" borderId="5" xfId="0" applyNumberFormat="1" applyFont="1" applyBorder="1"/>
    <xf numFmtId="0" fontId="0" fillId="0" borderId="8" xfId="0" applyBorder="1" applyAlignment="1" applyProtection="1">
      <alignment horizontal="right"/>
      <protection locked="0"/>
    </xf>
    <xf numFmtId="0" fontId="4" fillId="0" borderId="9" xfId="0" applyFont="1" applyBorder="1" applyProtection="1"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1" fontId="6" fillId="0" borderId="1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0" fillId="0" borderId="6" xfId="0" applyBorder="1" applyProtection="1">
      <protection locked="0"/>
    </xf>
    <xf numFmtId="0" fontId="5" fillId="0" borderId="11" xfId="0" applyFont="1" applyBorder="1" applyProtection="1">
      <protection locked="0"/>
    </xf>
    <xf numFmtId="0" fontId="4" fillId="0" borderId="0" xfId="0" applyFont="1" applyProtection="1">
      <protection locked="0"/>
    </xf>
    <xf numFmtId="2" fontId="6" fillId="0" borderId="0" xfId="0" applyNumberFormat="1" applyFont="1" applyProtection="1">
      <protection locked="0"/>
    </xf>
    <xf numFmtId="1" fontId="6" fillId="0" borderId="12" xfId="0" applyNumberFormat="1" applyFont="1" applyBorder="1" applyProtection="1">
      <protection locked="0"/>
    </xf>
    <xf numFmtId="2" fontId="8" fillId="0" borderId="13" xfId="0" applyNumberFormat="1" applyFont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14" xfId="0" applyFont="1" applyBorder="1" applyProtection="1">
      <protection locked="0"/>
    </xf>
    <xf numFmtId="1" fontId="6" fillId="0" borderId="15" xfId="0" applyNumberFormat="1" applyFont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11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2" fontId="0" fillId="0" borderId="2" xfId="0" applyNumberFormat="1" applyBorder="1" applyAlignment="1">
      <alignment horizontal="right" vertical="center"/>
    </xf>
    <xf numFmtId="2" fontId="2" fillId="0" borderId="5" xfId="0" applyNumberFormat="1" applyFont="1" applyBorder="1" applyAlignment="1" applyProtection="1">
      <alignment horizontal="right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tabSelected="1" zoomScale="80" workbookViewId="0">
      <selection activeCell="E4" sqref="E4"/>
    </sheetView>
  </sheetViews>
  <sheetFormatPr baseColWidth="10" defaultColWidth="11.453125" defaultRowHeight="14.5" x14ac:dyDescent="0.35"/>
  <cols>
    <col min="1" max="1" width="64.54296875" style="1" customWidth="1"/>
    <col min="2" max="2" width="7.7265625" style="1" bestFit="1" customWidth="1"/>
    <col min="3" max="3" width="5.81640625" style="1" bestFit="1" customWidth="1"/>
    <col min="4" max="4" width="5.54296875" style="1" bestFit="1" customWidth="1"/>
    <col min="5" max="5" width="13.81640625" style="1" customWidth="1"/>
    <col min="6" max="6" width="8" style="1" bestFit="1" customWidth="1"/>
    <col min="7" max="7" width="11.7265625" style="2" customWidth="1"/>
    <col min="8" max="8" width="15" style="2" customWidth="1"/>
    <col min="9" max="9" width="40.453125" style="1" customWidth="1"/>
    <col min="10" max="26" width="11.81640625" style="1" customWidth="1"/>
    <col min="27" max="27" width="12" style="1" bestFit="1" customWidth="1"/>
    <col min="28" max="16384" width="11.453125" style="1"/>
  </cols>
  <sheetData>
    <row r="1" spans="1:9" s="3" customFormat="1" ht="29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</row>
    <row r="2" spans="1:9" x14ac:dyDescent="0.35">
      <c r="A2" s="51" t="s">
        <v>9</v>
      </c>
      <c r="B2" s="9"/>
      <c r="C2" s="9"/>
      <c r="D2" s="9"/>
      <c r="E2" s="10"/>
      <c r="F2" s="11">
        <f t="shared" ref="F2:F16" si="0">(B2*360)+(C2*30)+D2</f>
        <v>0</v>
      </c>
      <c r="G2" s="12">
        <v>1</v>
      </c>
      <c r="H2" s="13">
        <f t="shared" ref="H2:H16" si="1">F2*G2*E2/100</f>
        <v>0</v>
      </c>
      <c r="I2" s="14"/>
    </row>
    <row r="3" spans="1:9" x14ac:dyDescent="0.35">
      <c r="A3" s="52"/>
      <c r="B3" s="9"/>
      <c r="C3" s="9"/>
      <c r="D3" s="9"/>
      <c r="E3" s="10"/>
      <c r="F3" s="11">
        <f t="shared" si="0"/>
        <v>0</v>
      </c>
      <c r="G3" s="12">
        <v>1</v>
      </c>
      <c r="H3" s="13">
        <f t="shared" si="1"/>
        <v>0</v>
      </c>
      <c r="I3" s="14"/>
    </row>
    <row r="4" spans="1:9" x14ac:dyDescent="0.35">
      <c r="A4" s="51" t="s">
        <v>10</v>
      </c>
      <c r="B4" s="9"/>
      <c r="C4" s="9"/>
      <c r="D4" s="9"/>
      <c r="E4" s="10"/>
      <c r="F4" s="11">
        <f t="shared" si="0"/>
        <v>0</v>
      </c>
      <c r="G4" s="12">
        <v>0.7407407407407407</v>
      </c>
      <c r="H4" s="13">
        <f t="shared" si="1"/>
        <v>0</v>
      </c>
      <c r="I4" s="14"/>
    </row>
    <row r="5" spans="1:9" x14ac:dyDescent="0.35">
      <c r="A5" s="52"/>
      <c r="B5" s="9"/>
      <c r="C5" s="9"/>
      <c r="D5" s="9"/>
      <c r="E5" s="10"/>
      <c r="F5" s="11">
        <f t="shared" si="0"/>
        <v>0</v>
      </c>
      <c r="G5" s="12">
        <v>0.7407407407407407</v>
      </c>
      <c r="H5" s="13">
        <f t="shared" si="1"/>
        <v>0</v>
      </c>
      <c r="I5" s="14"/>
    </row>
    <row r="6" spans="1:9" ht="17.25" customHeight="1" x14ac:dyDescent="0.35">
      <c r="A6" s="53" t="s">
        <v>11</v>
      </c>
      <c r="B6" s="9"/>
      <c r="C6" s="9"/>
      <c r="D6" s="9"/>
      <c r="E6" s="10"/>
      <c r="F6" s="11">
        <f t="shared" si="0"/>
        <v>0</v>
      </c>
      <c r="G6" s="12">
        <v>1</v>
      </c>
      <c r="H6" s="13">
        <f t="shared" si="1"/>
        <v>0</v>
      </c>
      <c r="I6" s="14"/>
    </row>
    <row r="7" spans="1:9" x14ac:dyDescent="0.35">
      <c r="A7" s="54"/>
      <c r="B7" s="9"/>
      <c r="C7" s="9"/>
      <c r="D7" s="9"/>
      <c r="E7" s="10"/>
      <c r="F7" s="11">
        <f t="shared" si="0"/>
        <v>0</v>
      </c>
      <c r="G7" s="12">
        <v>1</v>
      </c>
      <c r="H7" s="13">
        <f t="shared" si="1"/>
        <v>0</v>
      </c>
      <c r="I7" s="14"/>
    </row>
    <row r="8" spans="1:9" ht="17.25" customHeight="1" x14ac:dyDescent="0.35">
      <c r="A8" s="53" t="s">
        <v>12</v>
      </c>
      <c r="B8" s="9"/>
      <c r="C8" s="9"/>
      <c r="D8" s="9"/>
      <c r="E8" s="10"/>
      <c r="F8" s="11">
        <f t="shared" si="0"/>
        <v>0</v>
      </c>
      <c r="G8" s="12">
        <f t="shared" ref="G8:G12" si="2">2/3</f>
        <v>0.66666666666666663</v>
      </c>
      <c r="H8" s="13">
        <f t="shared" si="1"/>
        <v>0</v>
      </c>
      <c r="I8" s="14"/>
    </row>
    <row r="9" spans="1:9" x14ac:dyDescent="0.35">
      <c r="A9" s="54"/>
      <c r="B9" s="9"/>
      <c r="C9" s="9"/>
      <c r="D9" s="9"/>
      <c r="E9" s="10"/>
      <c r="F9" s="11">
        <f t="shared" si="0"/>
        <v>0</v>
      </c>
      <c r="G9" s="12">
        <f t="shared" si="2"/>
        <v>0.66666666666666663</v>
      </c>
      <c r="H9" s="13">
        <f t="shared" si="1"/>
        <v>0</v>
      </c>
      <c r="I9" s="14"/>
    </row>
    <row r="10" spans="1:9" x14ac:dyDescent="0.35">
      <c r="A10" s="14" t="s">
        <v>13</v>
      </c>
      <c r="B10" s="9"/>
      <c r="C10" s="9"/>
      <c r="D10" s="9"/>
      <c r="E10" s="10"/>
      <c r="F10" s="11">
        <f t="shared" si="0"/>
        <v>0</v>
      </c>
      <c r="G10" s="12">
        <v>0.67</v>
      </c>
      <c r="H10" s="13">
        <f t="shared" si="1"/>
        <v>0</v>
      </c>
      <c r="I10" s="14"/>
    </row>
    <row r="11" spans="1:9" ht="17.25" customHeight="1" x14ac:dyDescent="0.35">
      <c r="A11" s="53" t="s">
        <v>14</v>
      </c>
      <c r="B11" s="9"/>
      <c r="C11" s="9"/>
      <c r="D11" s="9"/>
      <c r="E11" s="10"/>
      <c r="F11" s="11">
        <f>(B11*360)+(C11*30)+D11</f>
        <v>0</v>
      </c>
      <c r="G11" s="12">
        <f t="shared" si="2"/>
        <v>0.66666666666666663</v>
      </c>
      <c r="H11" s="13">
        <f t="shared" si="1"/>
        <v>0</v>
      </c>
      <c r="I11" s="14"/>
    </row>
    <row r="12" spans="1:9" x14ac:dyDescent="0.35">
      <c r="A12" s="54"/>
      <c r="B12" s="9"/>
      <c r="C12" s="9"/>
      <c r="D12" s="9"/>
      <c r="E12" s="10"/>
      <c r="F12" s="11">
        <f t="shared" si="0"/>
        <v>0</v>
      </c>
      <c r="G12" s="12">
        <f t="shared" si="2"/>
        <v>0.66666666666666663</v>
      </c>
      <c r="H12" s="13">
        <f t="shared" si="1"/>
        <v>0</v>
      </c>
      <c r="I12" s="14"/>
    </row>
    <row r="13" spans="1:9" x14ac:dyDescent="0.35">
      <c r="A13" s="14" t="s">
        <v>15</v>
      </c>
      <c r="B13" s="9"/>
      <c r="C13" s="9"/>
      <c r="D13" s="9"/>
      <c r="E13" s="10"/>
      <c r="F13" s="11">
        <f t="shared" si="0"/>
        <v>0</v>
      </c>
      <c r="G13" s="12">
        <v>0.5</v>
      </c>
      <c r="H13" s="13">
        <f t="shared" si="1"/>
        <v>0</v>
      </c>
      <c r="I13" s="14"/>
    </row>
    <row r="14" spans="1:9" x14ac:dyDescent="0.35">
      <c r="A14" s="14" t="s">
        <v>16</v>
      </c>
      <c r="B14" s="9"/>
      <c r="C14" s="9"/>
      <c r="D14" s="9"/>
      <c r="E14" s="10"/>
      <c r="F14" s="11">
        <f t="shared" si="0"/>
        <v>0</v>
      </c>
      <c r="G14" s="12">
        <v>1</v>
      </c>
      <c r="H14" s="13">
        <f t="shared" si="1"/>
        <v>0</v>
      </c>
      <c r="I14" s="14"/>
    </row>
    <row r="15" spans="1:9" x14ac:dyDescent="0.35">
      <c r="A15" s="14" t="s">
        <v>17</v>
      </c>
      <c r="B15" s="9"/>
      <c r="C15" s="9"/>
      <c r="D15" s="9"/>
      <c r="E15" s="10"/>
      <c r="F15" s="11">
        <f t="shared" si="0"/>
        <v>0</v>
      </c>
      <c r="G15" s="12">
        <v>0.67</v>
      </c>
      <c r="H15" s="13">
        <f t="shared" si="1"/>
        <v>0</v>
      </c>
      <c r="I15" s="14"/>
    </row>
    <row r="16" spans="1:9" x14ac:dyDescent="0.35">
      <c r="A16" s="14" t="s">
        <v>18</v>
      </c>
      <c r="B16" s="9"/>
      <c r="C16" s="9"/>
      <c r="D16" s="9"/>
      <c r="E16" s="10"/>
      <c r="F16" s="11">
        <f t="shared" si="0"/>
        <v>0</v>
      </c>
      <c r="G16" s="12">
        <v>1</v>
      </c>
      <c r="H16" s="15">
        <f t="shared" si="1"/>
        <v>0</v>
      </c>
      <c r="I16" s="14"/>
    </row>
    <row r="17" spans="1:28" x14ac:dyDescent="0.35">
      <c r="G17" s="16"/>
      <c r="H17" s="17">
        <f>IF(SUM(H2:H16)=INT(SUM(H2:H16)),SUM(H2:H16),INT(SUM(H2:H16)+1))</f>
        <v>0</v>
      </c>
    </row>
    <row r="18" spans="1:28" ht="15.65" customHeight="1" x14ac:dyDescent="0.35">
      <c r="A18" s="55" t="s">
        <v>19</v>
      </c>
      <c r="B18" s="56" t="s">
        <v>20</v>
      </c>
      <c r="C18" s="57" t="s">
        <v>21</v>
      </c>
      <c r="D18" s="57"/>
    </row>
    <row r="19" spans="1:28" ht="30.65" customHeight="1" x14ac:dyDescent="0.45">
      <c r="A19" s="55"/>
      <c r="B19" s="56"/>
      <c r="C19" s="57"/>
      <c r="D19" s="58"/>
      <c r="E19" s="18"/>
      <c r="F19" s="19"/>
      <c r="G19" s="20" t="s">
        <v>22</v>
      </c>
      <c r="H19" s="21">
        <f>AA24</f>
        <v>0</v>
      </c>
      <c r="Y19" s="1" t="s">
        <v>23</v>
      </c>
      <c r="AA19" s="1" t="str">
        <f>AA22&amp;" ans "&amp;AA21&amp;" mois "&amp;AA20&amp;" jours "</f>
        <v xml:space="preserve">0 ans 0 mois 0 jours </v>
      </c>
    </row>
    <row r="20" spans="1:28" ht="18.5" x14ac:dyDescent="0.45">
      <c r="A20" s="22" t="s">
        <v>24</v>
      </c>
      <c r="B20" s="23" t="s">
        <v>25</v>
      </c>
      <c r="C20" s="59">
        <v>0</v>
      </c>
      <c r="D20" s="60"/>
      <c r="E20" s="24" t="str">
        <f>"Avec une ancienneté dans l'échelon "&amp;H19&amp;" de :"</f>
        <v>Avec une ancienneté dans l'échelon 0 de :</v>
      </c>
      <c r="F20" s="25"/>
      <c r="G20" s="26"/>
      <c r="H20" s="27"/>
      <c r="Z20" s="1" t="s">
        <v>3</v>
      </c>
      <c r="AA20" s="1">
        <f>AB21</f>
        <v>0</v>
      </c>
    </row>
    <row r="21" spans="1:28" ht="18.5" x14ac:dyDescent="0.45">
      <c r="B21" s="23" t="s">
        <v>26</v>
      </c>
      <c r="C21" s="59">
        <v>360</v>
      </c>
      <c r="D21" s="60"/>
      <c r="E21" s="28"/>
      <c r="F21" s="29"/>
      <c r="G21" s="30" t="str">
        <f>AA19</f>
        <v xml:space="preserve">0 ans 0 mois 0 jours </v>
      </c>
      <c r="H21" s="31"/>
      <c r="Z21" s="1" t="s">
        <v>27</v>
      </c>
      <c r="AA21" s="1">
        <f>INT(AB22/30)</f>
        <v>0</v>
      </c>
      <c r="AB21" s="1">
        <f>AB22-AA21*30</f>
        <v>0</v>
      </c>
    </row>
    <row r="22" spans="1:28" x14ac:dyDescent="0.35">
      <c r="A22" s="32" t="s">
        <v>28</v>
      </c>
      <c r="B22" s="23" t="s">
        <v>29</v>
      </c>
      <c r="C22" s="59">
        <v>720</v>
      </c>
      <c r="D22" s="59"/>
      <c r="Z22" s="1" t="s">
        <v>30</v>
      </c>
      <c r="AA22" s="1">
        <f>INT(AA23/360)</f>
        <v>0</v>
      </c>
      <c r="AB22" s="1">
        <f>AA23-AA22*360</f>
        <v>0</v>
      </c>
    </row>
    <row r="23" spans="1:28" x14ac:dyDescent="0.35">
      <c r="B23" s="23" t="s">
        <v>31</v>
      </c>
      <c r="C23" s="59">
        <v>1440</v>
      </c>
      <c r="D23" s="59"/>
      <c r="Z23" s="1" t="s">
        <v>32</v>
      </c>
      <c r="AA23" s="1">
        <f>IF(H17=0,0,IF(H17&lt;C21, H17-C20,IF(H17&lt;C22,H17-C21,IF(H17&lt;C23,H17-C22,IF(H17&lt;C24,H17-C23,IF(H17&lt;C25,H17-C24,IF(H17&lt;C26,H17-C25,IF(H17&lt;C27,H17-C26,IF(H17&lt;C28,H17-C27,IF(H17&lt;C29,H17-C28,IF(H17&lt;C30,H17-C29,H17-C30)))))))))))</f>
        <v>0</v>
      </c>
    </row>
    <row r="24" spans="1:28" x14ac:dyDescent="0.35">
      <c r="B24" s="23" t="s">
        <v>33</v>
      </c>
      <c r="C24" s="59">
        <v>2160</v>
      </c>
      <c r="D24" s="59"/>
      <c r="Z24" s="33" t="s">
        <v>20</v>
      </c>
      <c r="AA24" s="1">
        <f>IF(H17=0,0,IF(H17&lt;C21, 1,IF(H17&lt;C22,2,IF(H17&lt;C23,3,IF(H17&lt;C24,4,IF(H17&lt;C25,5,IF(H17&lt;C26,6,IF(H17&lt;C27,7,IF(H17&lt;C28,8,IF(H17&lt;C29,9,IF(H17&lt;C30,10,11)))))))))))</f>
        <v>0</v>
      </c>
    </row>
    <row r="25" spans="1:28" x14ac:dyDescent="0.35">
      <c r="B25" s="23" t="s">
        <v>34</v>
      </c>
      <c r="C25" s="59">
        <v>3060</v>
      </c>
      <c r="D25" s="59"/>
      <c r="AA25" s="2">
        <f>H17</f>
        <v>0</v>
      </c>
    </row>
    <row r="26" spans="1:28" x14ac:dyDescent="0.35">
      <c r="B26" s="23" t="s">
        <v>35</v>
      </c>
      <c r="C26" s="59">
        <v>4140</v>
      </c>
      <c r="D26" s="59"/>
      <c r="I26" s="34"/>
      <c r="U26" s="33"/>
      <c r="AA26" s="2"/>
    </row>
    <row r="27" spans="1:28" x14ac:dyDescent="0.35">
      <c r="B27" s="23" t="s">
        <v>36</v>
      </c>
      <c r="C27" s="59">
        <v>5220</v>
      </c>
      <c r="D27" s="59"/>
    </row>
    <row r="28" spans="1:28" x14ac:dyDescent="0.35">
      <c r="B28" s="23" t="s">
        <v>37</v>
      </c>
      <c r="C28" s="59">
        <v>6480</v>
      </c>
      <c r="D28" s="59"/>
    </row>
    <row r="29" spans="1:28" x14ac:dyDescent="0.35">
      <c r="B29" s="23" t="s">
        <v>38</v>
      </c>
      <c r="C29" s="59">
        <v>7920</v>
      </c>
      <c r="D29" s="59"/>
    </row>
    <row r="30" spans="1:28" x14ac:dyDescent="0.35">
      <c r="B30" s="23" t="s">
        <v>39</v>
      </c>
      <c r="C30" s="59">
        <v>9360</v>
      </c>
      <c r="D30" s="59"/>
    </row>
  </sheetData>
  <sheetProtection selectLockedCells="1"/>
  <mergeCells count="19">
    <mergeCell ref="C27:D27"/>
    <mergeCell ref="C28:D28"/>
    <mergeCell ref="C29:D29"/>
    <mergeCell ref="C30:D30"/>
    <mergeCell ref="C22:D22"/>
    <mergeCell ref="C23:D23"/>
    <mergeCell ref="C24:D24"/>
    <mergeCell ref="C25:D25"/>
    <mergeCell ref="C26:D26"/>
    <mergeCell ref="A18:A19"/>
    <mergeCell ref="B18:B19"/>
    <mergeCell ref="C18:D19"/>
    <mergeCell ref="C20:D20"/>
    <mergeCell ref="C21:D21"/>
    <mergeCell ref="A2:A3"/>
    <mergeCell ref="A4:A5"/>
    <mergeCell ref="A6:A7"/>
    <mergeCell ref="A8:A9"/>
    <mergeCell ref="A11:A1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2"/>
  <sheetViews>
    <sheetView zoomScale="80" workbookViewId="0">
      <selection activeCell="F1" sqref="F1:G18"/>
    </sheetView>
  </sheetViews>
  <sheetFormatPr baseColWidth="10" defaultColWidth="11.453125" defaultRowHeight="14.5" x14ac:dyDescent="0.35"/>
  <cols>
    <col min="1" max="1" width="68.1796875" style="1" customWidth="1"/>
    <col min="2" max="2" width="8.453125" style="1" customWidth="1"/>
    <col min="3" max="3" width="5.81640625" style="1" bestFit="1" customWidth="1"/>
    <col min="4" max="4" width="5.54296875" style="1" bestFit="1" customWidth="1"/>
    <col min="5" max="5" width="13.81640625" style="1" customWidth="1"/>
    <col min="6" max="6" width="9.1796875" style="1" customWidth="1"/>
    <col min="7" max="7" width="10.26953125" style="2" customWidth="1"/>
    <col min="8" max="8" width="15.26953125" style="2" customWidth="1"/>
    <col min="9" max="9" width="2.453125" style="1" customWidth="1"/>
    <col min="10" max="10" width="51.453125" style="1" customWidth="1"/>
    <col min="11" max="27" width="11.81640625" style="1" customWidth="1"/>
    <col min="28" max="28" width="12" style="1" bestFit="1" customWidth="1"/>
    <col min="29" max="16384" width="11.453125" style="1"/>
  </cols>
  <sheetData>
    <row r="1" spans="1:10" s="35" customFormat="1" ht="29" x14ac:dyDescent="0.35">
      <c r="A1" s="36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37" t="s">
        <v>5</v>
      </c>
      <c r="G1" s="38" t="s">
        <v>6</v>
      </c>
      <c r="H1" s="39" t="s">
        <v>40</v>
      </c>
      <c r="I1" s="8"/>
      <c r="J1" s="36" t="s">
        <v>8</v>
      </c>
    </row>
    <row r="2" spans="1:10" s="35" customFormat="1" ht="17.25" customHeight="1" x14ac:dyDescent="0.35">
      <c r="A2" s="63" t="s">
        <v>41</v>
      </c>
      <c r="B2" s="40"/>
      <c r="C2" s="40"/>
      <c r="D2" s="40"/>
      <c r="E2" s="40"/>
      <c r="F2" s="41">
        <f t="shared" ref="F2:F18" si="0">(B2*360)+(C2*30)+D2</f>
        <v>0</v>
      </c>
      <c r="G2" s="42">
        <v>1</v>
      </c>
      <c r="H2" s="43">
        <f t="shared" ref="H2:H3" si="1">F2*G2*E2/100*135/175</f>
        <v>0</v>
      </c>
      <c r="I2" s="8"/>
      <c r="J2" s="36"/>
    </row>
    <row r="3" spans="1:10" x14ac:dyDescent="0.35">
      <c r="A3" s="64"/>
      <c r="B3" s="9"/>
      <c r="C3" s="9"/>
      <c r="D3" s="9"/>
      <c r="E3" s="9"/>
      <c r="F3" s="41">
        <f t="shared" si="0"/>
        <v>0</v>
      </c>
      <c r="G3" s="42">
        <v>1</v>
      </c>
      <c r="H3" s="43">
        <f t="shared" si="1"/>
        <v>0</v>
      </c>
      <c r="I3" s="14"/>
      <c r="J3" s="14"/>
    </row>
    <row r="4" spans="1:10" ht="17.25" customHeight="1" x14ac:dyDescent="0.35">
      <c r="A4" s="63" t="s">
        <v>42</v>
      </c>
      <c r="B4" s="9"/>
      <c r="C4" s="9"/>
      <c r="D4" s="9"/>
      <c r="E4" s="9"/>
      <c r="F4" s="41">
        <f t="shared" si="0"/>
        <v>0</v>
      </c>
      <c r="G4" s="42">
        <f t="shared" ref="G4:G5" si="2">100/175</f>
        <v>0.5714285714285714</v>
      </c>
      <c r="H4" s="43"/>
      <c r="I4" s="14"/>
      <c r="J4" s="14"/>
    </row>
    <row r="5" spans="1:10" x14ac:dyDescent="0.35">
      <c r="A5" s="64"/>
      <c r="B5" s="9"/>
      <c r="C5" s="9"/>
      <c r="D5" s="9"/>
      <c r="E5" s="9"/>
      <c r="F5" s="41">
        <f t="shared" si="0"/>
        <v>0</v>
      </c>
      <c r="G5" s="42">
        <f t="shared" si="2"/>
        <v>0.5714285714285714</v>
      </c>
      <c r="H5" s="43">
        <f>F5*G5*E5/100</f>
        <v>0</v>
      </c>
      <c r="I5" s="14"/>
      <c r="J5" s="14"/>
    </row>
    <row r="6" spans="1:10" ht="17.25" customHeight="1" x14ac:dyDescent="0.35">
      <c r="A6" s="53" t="s">
        <v>11</v>
      </c>
      <c r="B6" s="9"/>
      <c r="C6" s="9"/>
      <c r="D6" s="9"/>
      <c r="E6" s="9"/>
      <c r="F6" s="41">
        <f t="shared" si="0"/>
        <v>0</v>
      </c>
      <c r="G6" s="42">
        <v>1</v>
      </c>
      <c r="H6" s="43"/>
      <c r="I6" s="14"/>
      <c r="J6" s="14"/>
    </row>
    <row r="7" spans="1:10" x14ac:dyDescent="0.35">
      <c r="A7" s="54"/>
      <c r="B7" s="9"/>
      <c r="C7" s="9"/>
      <c r="D7" s="9"/>
      <c r="E7" s="9"/>
      <c r="F7" s="41">
        <f t="shared" si="0"/>
        <v>0</v>
      </c>
      <c r="G7" s="42">
        <v>1</v>
      </c>
      <c r="H7" s="43">
        <f>F7*G7*E7/100*135/175</f>
        <v>0</v>
      </c>
      <c r="I7" s="14"/>
      <c r="J7" s="14"/>
    </row>
    <row r="8" spans="1:10" ht="17.25" customHeight="1" x14ac:dyDescent="0.35">
      <c r="A8" s="53" t="s">
        <v>12</v>
      </c>
      <c r="B8" s="9"/>
      <c r="C8" s="9"/>
      <c r="D8" s="9"/>
      <c r="E8" s="9"/>
      <c r="F8" s="41">
        <f t="shared" si="0"/>
        <v>0</v>
      </c>
      <c r="G8" s="42">
        <f t="shared" ref="G8:G16" si="3">2/3</f>
        <v>0.66666666666666663</v>
      </c>
      <c r="H8" s="43"/>
      <c r="I8" s="14"/>
      <c r="J8" s="14"/>
    </row>
    <row r="9" spans="1:10" x14ac:dyDescent="0.35">
      <c r="A9" s="54"/>
      <c r="B9" s="9"/>
      <c r="C9" s="9"/>
      <c r="D9" s="9"/>
      <c r="E9" s="9"/>
      <c r="F9" s="41">
        <f t="shared" si="0"/>
        <v>0</v>
      </c>
      <c r="G9" s="42">
        <f t="shared" si="3"/>
        <v>0.66666666666666663</v>
      </c>
      <c r="H9" s="43">
        <f>F9*G9*E9/100*135/175</f>
        <v>0</v>
      </c>
      <c r="I9" s="14"/>
      <c r="J9" s="14"/>
    </row>
    <row r="10" spans="1:10" x14ac:dyDescent="0.35">
      <c r="A10" s="14" t="s">
        <v>13</v>
      </c>
      <c r="B10" s="9"/>
      <c r="C10" s="9">
        <v>2</v>
      </c>
      <c r="D10" s="9"/>
      <c r="E10" s="9">
        <v>100</v>
      </c>
      <c r="F10" s="41">
        <f t="shared" si="0"/>
        <v>60</v>
      </c>
      <c r="G10" s="42">
        <f t="shared" si="3"/>
        <v>0.66666666666666663</v>
      </c>
      <c r="H10" s="43">
        <f t="shared" ref="H10:H18" si="4">F10*G10*E10/100</f>
        <v>40</v>
      </c>
      <c r="I10" s="14"/>
      <c r="J10" s="14"/>
    </row>
    <row r="11" spans="1:10" ht="17.25" customHeight="1" x14ac:dyDescent="0.35">
      <c r="A11" s="53" t="s">
        <v>14</v>
      </c>
      <c r="B11" s="9"/>
      <c r="C11" s="9"/>
      <c r="D11" s="9"/>
      <c r="E11" s="9"/>
      <c r="F11" s="41">
        <f>(B11*360)+(C11*30)+D11</f>
        <v>0</v>
      </c>
      <c r="G11" s="42">
        <f t="shared" si="3"/>
        <v>0.66666666666666663</v>
      </c>
      <c r="H11" s="43"/>
      <c r="I11" s="14"/>
      <c r="J11" s="14"/>
    </row>
    <row r="12" spans="1:10" x14ac:dyDescent="0.35">
      <c r="A12" s="54"/>
      <c r="B12" s="9"/>
      <c r="C12" s="9"/>
      <c r="D12" s="9"/>
      <c r="E12" s="9"/>
      <c r="F12" s="41">
        <f t="shared" si="0"/>
        <v>0</v>
      </c>
      <c r="G12" s="42">
        <f t="shared" si="3"/>
        <v>0.66666666666666663</v>
      </c>
      <c r="H12" s="43">
        <f t="shared" si="4"/>
        <v>0</v>
      </c>
      <c r="I12" s="14"/>
      <c r="J12" s="14"/>
    </row>
    <row r="13" spans="1:10" x14ac:dyDescent="0.35">
      <c r="A13" s="14" t="s">
        <v>15</v>
      </c>
      <c r="B13" s="9"/>
      <c r="C13" s="9"/>
      <c r="D13" s="9"/>
      <c r="E13" s="9"/>
      <c r="F13" s="41">
        <f t="shared" si="0"/>
        <v>0</v>
      </c>
      <c r="G13" s="42">
        <v>0.5</v>
      </c>
      <c r="H13" s="43">
        <f t="shared" si="4"/>
        <v>0</v>
      </c>
      <c r="I13" s="14"/>
      <c r="J13" s="14"/>
    </row>
    <row r="14" spans="1:10" x14ac:dyDescent="0.35">
      <c r="A14" s="14" t="s">
        <v>16</v>
      </c>
      <c r="B14" s="9"/>
      <c r="C14" s="9"/>
      <c r="D14" s="9"/>
      <c r="E14" s="9"/>
      <c r="F14" s="41">
        <f t="shared" si="0"/>
        <v>0</v>
      </c>
      <c r="G14" s="42">
        <v>0.75</v>
      </c>
      <c r="H14" s="43">
        <f t="shared" si="4"/>
        <v>0</v>
      </c>
      <c r="I14" s="14"/>
      <c r="J14" s="14"/>
    </row>
    <row r="15" spans="1:10" x14ac:dyDescent="0.35">
      <c r="A15" s="14" t="s">
        <v>17</v>
      </c>
      <c r="B15" s="9"/>
      <c r="C15" s="9"/>
      <c r="D15" s="9"/>
      <c r="E15" s="9"/>
      <c r="F15" s="41">
        <f t="shared" si="0"/>
        <v>0</v>
      </c>
      <c r="G15" s="42">
        <f t="shared" si="3"/>
        <v>0.66666666666666663</v>
      </c>
      <c r="H15" s="43">
        <f t="shared" si="4"/>
        <v>0</v>
      </c>
      <c r="I15" s="14"/>
      <c r="J15" s="14"/>
    </row>
    <row r="16" spans="1:10" s="44" customFormat="1" ht="60" customHeight="1" x14ac:dyDescent="0.35">
      <c r="A16" s="45" t="s">
        <v>43</v>
      </c>
      <c r="B16" s="46"/>
      <c r="C16" s="46"/>
      <c r="D16" s="46"/>
      <c r="E16" s="46"/>
      <c r="F16" s="41">
        <v>0</v>
      </c>
      <c r="G16" s="42">
        <f t="shared" si="3"/>
        <v>0.66666666666666663</v>
      </c>
      <c r="H16" s="43">
        <f t="shared" si="4"/>
        <v>0</v>
      </c>
      <c r="I16" s="45"/>
      <c r="J16" s="47" t="s">
        <v>44</v>
      </c>
    </row>
    <row r="17" spans="1:29" x14ac:dyDescent="0.35">
      <c r="A17" s="14" t="s">
        <v>45</v>
      </c>
      <c r="B17" s="9"/>
      <c r="C17" s="9"/>
      <c r="D17" s="9"/>
      <c r="E17" s="9"/>
      <c r="F17" s="41"/>
      <c r="G17" s="42"/>
      <c r="H17" s="43"/>
      <c r="I17" s="14"/>
      <c r="J17" s="14" t="s">
        <v>46</v>
      </c>
    </row>
    <row r="18" spans="1:29" x14ac:dyDescent="0.35">
      <c r="A18" s="14" t="s">
        <v>18</v>
      </c>
      <c r="B18" s="9"/>
      <c r="C18" s="9"/>
      <c r="D18" s="9"/>
      <c r="E18" s="9"/>
      <c r="F18" s="41">
        <f t="shared" si="0"/>
        <v>0</v>
      </c>
      <c r="G18" s="42">
        <v>1</v>
      </c>
      <c r="H18" s="48">
        <f t="shared" si="4"/>
        <v>0</v>
      </c>
      <c r="I18" s="14"/>
      <c r="J18" s="14"/>
    </row>
    <row r="19" spans="1:29" x14ac:dyDescent="0.35">
      <c r="H19" s="49">
        <f>IF(SUM(H2:H18)=INT(SUM(H2:H18)),SUM(H2:H18),INT(SUM(H2:H18)+1))</f>
        <v>40</v>
      </c>
    </row>
    <row r="20" spans="1:29" x14ac:dyDescent="0.35">
      <c r="A20" s="55" t="s">
        <v>19</v>
      </c>
      <c r="B20" s="56" t="s">
        <v>20</v>
      </c>
      <c r="C20" s="61" t="s">
        <v>47</v>
      </c>
      <c r="D20" s="61"/>
    </row>
    <row r="21" spans="1:29" ht="32.25" customHeight="1" x14ac:dyDescent="0.45">
      <c r="A21" s="55"/>
      <c r="B21" s="56"/>
      <c r="C21" s="61"/>
      <c r="D21" s="62"/>
      <c r="E21" s="18"/>
      <c r="F21" s="19"/>
      <c r="G21" s="20" t="s">
        <v>48</v>
      </c>
      <c r="H21" s="21">
        <f>AB26</f>
        <v>1</v>
      </c>
      <c r="Z21" s="1" t="s">
        <v>23</v>
      </c>
      <c r="AB21" s="1" t="str">
        <f>AB24&amp;" ans "&amp;AB23&amp;" mois "&amp;AB22&amp;" jours "</f>
        <v xml:space="preserve">0 ans 1 mois 10 jours </v>
      </c>
    </row>
    <row r="22" spans="1:29" ht="18.5" x14ac:dyDescent="0.45">
      <c r="A22" s="22" t="s">
        <v>24</v>
      </c>
      <c r="B22" s="23" t="s">
        <v>25</v>
      </c>
      <c r="C22" s="59">
        <v>0</v>
      </c>
      <c r="D22" s="60"/>
      <c r="E22" s="24" t="str">
        <f>"Avec une ancienneté dans l'échelon "&amp;H21&amp;" de :"</f>
        <v>Avec une ancienneté dans l'échelon 1 de :</v>
      </c>
      <c r="F22" s="25"/>
      <c r="G22" s="26"/>
      <c r="H22" s="27"/>
      <c r="AA22" s="1" t="s">
        <v>3</v>
      </c>
      <c r="AB22" s="1">
        <f>AC23</f>
        <v>10</v>
      </c>
    </row>
    <row r="23" spans="1:29" ht="18.5" x14ac:dyDescent="0.45">
      <c r="B23" s="23" t="s">
        <v>26</v>
      </c>
      <c r="C23" s="59">
        <v>360</v>
      </c>
      <c r="D23" s="60"/>
      <c r="E23" s="28"/>
      <c r="F23" s="29"/>
      <c r="G23" s="30" t="str">
        <f>AB21</f>
        <v xml:space="preserve">0 ans 1 mois 10 jours </v>
      </c>
      <c r="H23" s="31"/>
      <c r="AA23" s="1" t="s">
        <v>27</v>
      </c>
      <c r="AB23" s="1">
        <f>INT(AC24/30)</f>
        <v>1</v>
      </c>
      <c r="AC23" s="1">
        <f>AC24-AB23*30</f>
        <v>10</v>
      </c>
    </row>
    <row r="24" spans="1:29" x14ac:dyDescent="0.35">
      <c r="A24" s="50" t="s">
        <v>28</v>
      </c>
      <c r="B24" s="23" t="s">
        <v>29</v>
      </c>
      <c r="C24" s="59">
        <v>720</v>
      </c>
      <c r="D24" s="59"/>
      <c r="G24" s="1"/>
      <c r="H24" s="1"/>
      <c r="AA24" s="1" t="s">
        <v>30</v>
      </c>
      <c r="AB24" s="1">
        <f>INT(AB25/360)</f>
        <v>0</v>
      </c>
      <c r="AC24" s="1">
        <f>AB25-AB24*360</f>
        <v>40</v>
      </c>
    </row>
    <row r="25" spans="1:29" x14ac:dyDescent="0.35">
      <c r="B25" s="23" t="s">
        <v>31</v>
      </c>
      <c r="C25" s="59">
        <v>1440</v>
      </c>
      <c r="D25" s="59"/>
      <c r="G25" s="1"/>
      <c r="H25" s="1"/>
      <c r="AA25" s="1" t="s">
        <v>32</v>
      </c>
      <c r="AB25" s="1">
        <f>IF(H19=0,0,IF(H19&lt;C23,H19-C22,IF(H19&lt;C24,H19-C23,IF(H19&lt;C25,H19-C24,IF(H19&lt;C26,H19-C25,IF(H19&lt;C27,H19-C26,IF(H19&lt;C28,H19-C27,IF(H19&lt;C29,H19-C28,IF(H19&lt;C30,H19-C29,IF(H19&lt;C31,H19-C30,IF(H19&lt;C32,H19-C31,H19-C32)))))))))))</f>
        <v>40</v>
      </c>
    </row>
    <row r="26" spans="1:29" x14ac:dyDescent="0.35">
      <c r="B26" s="23" t="s">
        <v>33</v>
      </c>
      <c r="C26" s="59">
        <v>2160</v>
      </c>
      <c r="D26" s="59"/>
      <c r="AA26" s="33" t="s">
        <v>20</v>
      </c>
      <c r="AB26" s="1">
        <f>IF(H19=0,0,IF(H19&lt;C23, 1,IF(H19&lt;C24,2,IF(H19&lt;C25,3,IF(H19&lt;C26,4,IF(H19&lt;C27,5,IF(H19&lt;C28,6,IF(H19&lt;C29,7,IF(H19&lt;C30,8,IF(H19&lt;C31,9,IF(H19&lt;C32,10,11)))))))))))</f>
        <v>1</v>
      </c>
    </row>
    <row r="27" spans="1:29" x14ac:dyDescent="0.35">
      <c r="B27" s="23" t="s">
        <v>34</v>
      </c>
      <c r="C27" s="59">
        <v>3060</v>
      </c>
      <c r="D27" s="59"/>
      <c r="AB27" s="2">
        <f>SUM(H3:H18)</f>
        <v>40</v>
      </c>
    </row>
    <row r="28" spans="1:29" x14ac:dyDescent="0.35">
      <c r="B28" s="23" t="s">
        <v>35</v>
      </c>
      <c r="C28" s="59">
        <v>4140</v>
      </c>
      <c r="D28" s="59"/>
      <c r="J28" s="34"/>
      <c r="AB28" s="2"/>
    </row>
    <row r="29" spans="1:29" x14ac:dyDescent="0.35">
      <c r="B29" s="23" t="s">
        <v>36</v>
      </c>
      <c r="C29" s="59">
        <v>5220</v>
      </c>
      <c r="D29" s="59"/>
      <c r="AB29" s="1">
        <f>AB27/365</f>
        <v>0.1095890410958904</v>
      </c>
      <c r="AC29" s="1">
        <f>TRUNC(AB29,0)</f>
        <v>0</v>
      </c>
    </row>
    <row r="30" spans="1:29" x14ac:dyDescent="0.35">
      <c r="B30" s="23" t="s">
        <v>37</v>
      </c>
      <c r="C30" s="59">
        <v>6480</v>
      </c>
      <c r="D30" s="59"/>
      <c r="AB30" s="1">
        <f>AB27-(AC29*365)</f>
        <v>40</v>
      </c>
    </row>
    <row r="31" spans="1:29" x14ac:dyDescent="0.35">
      <c r="B31" s="23" t="s">
        <v>38</v>
      </c>
      <c r="C31" s="59">
        <v>7920</v>
      </c>
      <c r="D31" s="59"/>
      <c r="AB31" s="1">
        <f>AB30/30.416666666</f>
        <v>1.3150684931795082</v>
      </c>
      <c r="AC31" s="1">
        <f>TRUNC(AB3:AB31,0)</f>
        <v>1</v>
      </c>
    </row>
    <row r="32" spans="1:29" x14ac:dyDescent="0.35">
      <c r="B32" s="23" t="s">
        <v>39</v>
      </c>
      <c r="C32" s="59">
        <v>9360</v>
      </c>
      <c r="D32" s="59"/>
      <c r="AB32" s="1">
        <f>AB27-(AC29*365)-(AB31*30.416666)</f>
        <v>8.7583561736437332E-7</v>
      </c>
    </row>
  </sheetData>
  <mergeCells count="19">
    <mergeCell ref="C30:D30"/>
    <mergeCell ref="C31:D31"/>
    <mergeCell ref="C32:D32"/>
    <mergeCell ref="C24:D24"/>
    <mergeCell ref="C25:D25"/>
    <mergeCell ref="C26:D26"/>
    <mergeCell ref="C27:D27"/>
    <mergeCell ref="C28:D28"/>
    <mergeCell ref="C29:D29"/>
    <mergeCell ref="B20:B21"/>
    <mergeCell ref="C20:D21"/>
    <mergeCell ref="C22:D22"/>
    <mergeCell ref="C23:D23"/>
    <mergeCell ref="A2:A3"/>
    <mergeCell ref="A4:A5"/>
    <mergeCell ref="A6:A7"/>
    <mergeCell ref="A8:A9"/>
    <mergeCell ref="A11:A12"/>
    <mergeCell ref="A20:A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Certifies, PEPS, CPE, PSYEN</vt:lpstr>
      <vt:lpstr>AGREGES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Maury</dc:creator>
  <cp:lastModifiedBy>edeline reix-mouilti</cp:lastModifiedBy>
  <cp:revision>1</cp:revision>
  <dcterms:created xsi:type="dcterms:W3CDTF">2021-08-31T19:49:48Z</dcterms:created>
  <dcterms:modified xsi:type="dcterms:W3CDTF">2025-09-05T12:44:52Z</dcterms:modified>
</cp:coreProperties>
</file>